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29377f79423c267/Projects/PeopleVine/Pricing/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1" i="1"/>
  <c r="F12" i="1"/>
  <c r="F9" i="1"/>
  <c r="J5" i="1"/>
  <c r="F6" i="1" s="1"/>
  <c r="F13" i="1" l="1"/>
  <c r="F8" i="1"/>
  <c r="F15" i="1"/>
  <c r="F10" i="1"/>
  <c r="F16" i="1"/>
  <c r="F4" i="1"/>
  <c r="F14" i="1"/>
  <c r="F5" i="1"/>
  <c r="I8" i="1" l="1"/>
</calcChain>
</file>

<file path=xl/sharedStrings.xml><?xml version="1.0" encoding="utf-8"?>
<sst xmlns="http://schemas.openxmlformats.org/spreadsheetml/2006/main" count="48" uniqueCount="27">
  <si>
    <t>Appointments</t>
  </si>
  <si>
    <t>Contest</t>
  </si>
  <si>
    <t>Offers</t>
  </si>
  <si>
    <t>Subscriptions</t>
  </si>
  <si>
    <t>Events</t>
  </si>
  <si>
    <t>Memberships</t>
  </si>
  <si>
    <t>Loyalty</t>
  </si>
  <si>
    <t>SMS</t>
  </si>
  <si>
    <t>eCommerce</t>
  </si>
  <si>
    <t>Reviews</t>
  </si>
  <si>
    <t>Newsletters</t>
  </si>
  <si>
    <t>Campaigns</t>
  </si>
  <si>
    <t>Surveys</t>
  </si>
  <si>
    <t>Yes</t>
  </si>
  <si>
    <t>per week</t>
  </si>
  <si>
    <t>Estimated Monthly TouchPoints</t>
  </si>
  <si>
    <t>Total People</t>
  </si>
  <si>
    <t>Low</t>
  </si>
  <si>
    <t>Medium</t>
  </si>
  <si>
    <t>Volume</t>
  </si>
  <si>
    <t>Using?</t>
  </si>
  <si>
    <t>How Interactive are your people?</t>
  </si>
  <si>
    <t>touchpoints per month</t>
  </si>
  <si>
    <t>Very Active</t>
  </si>
  <si>
    <t>TouchPoints</t>
  </si>
  <si>
    <t>No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</si>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</sst>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0" fillId="2" borderId="0" xfId="0" applyFill="1" applyAlignment="1">
      <alignment horizontal="center"/>
    </xf>
    <xf numFmtId="44" fontId="0" fillId="0" borderId="0" xfId="2" applyFont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6"/>
  <sheetViews>
    <sheetView tabSelected="1" workbookViewId="0">
      <selection activeCell="H11" sqref="H11"/>
    </sheetView>
  </sheetViews>
  <sheetFormatPr defaultRowHeight="15" x14ac:dyDescent="0.25"/>
  <cols>
    <col min="3" max="3" width="24.7109375" customWidth="1"/>
    <col min="4" max="4" width="11.85546875" bestFit="1" customWidth="1"/>
    <col min="5" max="5" width="13.5703125" customWidth="1"/>
    <col min="6" max="6" width="14.7109375" customWidth="1"/>
    <col min="8" max="8" width="34.140625" customWidth="1"/>
    <col min="9" max="9" width="21.140625" customWidth="1"/>
    <col min="10" max="10" width="21.7109375" bestFit="1" customWidth="1"/>
  </cols>
  <sheetData>
    <row r="3" spans="3:10" x14ac:dyDescent="0.25">
      <c r="D3" s="6" t="s">
        <v>20</v>
      </c>
      <c r="E3" s="6" t="s">
        <v>19</v>
      </c>
      <c r="F3" s="6" t="s">
        <v>24</v>
      </c>
      <c r="H3" s="3"/>
    </row>
    <row r="4" spans="3:10" x14ac:dyDescent="0.25">
      <c r="C4" s="1" t="s">
        <v>0</v>
      </c>
      <c r="D4" s="5" t="s">
        <v>13</v>
      </c>
      <c r="E4" s="5" t="s">
        <v>18</v>
      </c>
      <c r="F4" s="7">
        <f>IF(D4="Yes", IF(E4="Low", 3, IF(E4="Medium", 6, IF(E4="High", 12,0)))*($I$4*$J$5), 0)</f>
        <v>12000</v>
      </c>
      <c r="H4" s="4" t="s">
        <v>16</v>
      </c>
      <c r="I4" s="2">
        <v>2500</v>
      </c>
    </row>
    <row r="5" spans="3:10" x14ac:dyDescent="0.25">
      <c r="C5" s="1" t="s">
        <v>11</v>
      </c>
      <c r="D5" s="5" t="s">
        <v>13</v>
      </c>
      <c r="E5" s="5" t="s">
        <v>26</v>
      </c>
      <c r="F5" s="7">
        <f>IF(D5="Yes", IF(E5="Low", 6, IF(E5="Medium", 12, IF(E5="High",24,0)))*($I$4*$J$5), 0)</f>
        <v>48000</v>
      </c>
      <c r="H5" s="4" t="s">
        <v>21</v>
      </c>
      <c r="I5" t="s">
        <v>23</v>
      </c>
      <c r="J5" s="10">
        <f>IF(I5="Not Much", 0.2, IF(I5="Little Activity", 0.4, IF(I5="Active", 0.6, IF(I5="Very Active", 0.8, IF(I5="Everyone", 1, 0)))))</f>
        <v>0.8</v>
      </c>
    </row>
    <row r="6" spans="3:10" x14ac:dyDescent="0.25">
      <c r="C6" s="1" t="s">
        <v>1</v>
      </c>
      <c r="D6" s="5" t="s">
        <v>25</v>
      </c>
      <c r="E6" s="5" t="s">
        <v>17</v>
      </c>
      <c r="F6" s="7">
        <f>IF(D6="Yes", IF(E6="Low", 6, IF(E6="Medium",12, IF(E6="High", 24,0)))*($I$4*$J$5), 0)</f>
        <v>0</v>
      </c>
      <c r="H6" s="4" t="s">
        <v>10</v>
      </c>
      <c r="I6" s="2">
        <v>4</v>
      </c>
      <c r="J6" s="1" t="s">
        <v>14</v>
      </c>
    </row>
    <row r="7" spans="3:10" x14ac:dyDescent="0.25">
      <c r="C7" s="1" t="s">
        <v>8</v>
      </c>
      <c r="D7" s="5" t="s">
        <v>25</v>
      </c>
      <c r="E7" s="5" t="s">
        <v>17</v>
      </c>
      <c r="F7" s="7">
        <f>IF(D7="Yes", IF(E7="Low", 40, IF(E7="Medium", 80, IF(E7="High", 160,0)))*($I$4*$J$5), 0)</f>
        <v>0</v>
      </c>
      <c r="H7" s="3"/>
    </row>
    <row r="8" spans="3:10" x14ac:dyDescent="0.25">
      <c r="C8" s="1" t="s">
        <v>4</v>
      </c>
      <c r="D8" s="5" t="s">
        <v>13</v>
      </c>
      <c r="E8" s="5" t="s">
        <v>26</v>
      </c>
      <c r="F8" s="7">
        <f>IF(D8="Yes", IF(E8="Low", 12, IF(E8="Medium", 24, IF(E8="High", 48,0)))*($I$4*$J$5), 0)</f>
        <v>96000</v>
      </c>
      <c r="H8" s="4" t="s">
        <v>15</v>
      </c>
      <c r="I8" s="2">
        <f>SUM(F4:F16)</f>
        <v>397000</v>
      </c>
      <c r="J8" s="1" t="s">
        <v>22</v>
      </c>
    </row>
    <row r="9" spans="3:10" x14ac:dyDescent="0.25">
      <c r="C9" s="1" t="s">
        <v>6</v>
      </c>
      <c r="D9" s="5" t="s">
        <v>25</v>
      </c>
      <c r="E9" s="5" t="s">
        <v>17</v>
      </c>
      <c r="F9" s="7">
        <f>IF(D9="Yes", IF(E9="Low", 15, IF(E9="Medium", 30, IF(E9="High", 60,0)))*($I$4*$J$5), 0)</f>
        <v>0</v>
      </c>
      <c r="H9" s="4"/>
      <c r="I9" s="9"/>
    </row>
    <row r="10" spans="3:10" x14ac:dyDescent="0.25">
      <c r="C10" s="1" t="s">
        <v>5</v>
      </c>
      <c r="D10" s="5" t="s">
        <v>13</v>
      </c>
      <c r="E10" s="5" t="s">
        <v>18</v>
      </c>
      <c r="F10" s="7">
        <f>IF(D10="Yes", IF(E10="Low", 15, IF(E10="Medium", 30, IF(E10="High", 60,0)))*($I$4*$J$5), 0)</f>
        <v>60000</v>
      </c>
      <c r="H10" s="4"/>
    </row>
    <row r="11" spans="3:10" x14ac:dyDescent="0.25">
      <c r="C11" s="1" t="s">
        <v>10</v>
      </c>
      <c r="D11" s="5" t="s">
        <v>13</v>
      </c>
      <c r="E11" s="8"/>
      <c r="F11" s="7">
        <f>IF(D11="Yes",$I$4*$I$6*4.5, 0)</f>
        <v>45000</v>
      </c>
    </row>
    <row r="12" spans="3:10" x14ac:dyDescent="0.25">
      <c r="C12" s="1" t="s">
        <v>2</v>
      </c>
      <c r="D12" s="5" t="s">
        <v>25</v>
      </c>
      <c r="E12" s="5" t="s">
        <v>17</v>
      </c>
      <c r="F12" s="7">
        <f>IF(D12="Yes", IF(E12="Low", 20, IF(E12="Medium", 40, IF(E12="High", 80,0)))*($I$4*$J$5), 0)</f>
        <v>0</v>
      </c>
    </row>
    <row r="13" spans="3:10" x14ac:dyDescent="0.25">
      <c r="C13" s="1" t="s">
        <v>9</v>
      </c>
      <c r="D13" s="5" t="s">
        <v>13</v>
      </c>
      <c r="E13" s="5" t="s">
        <v>18</v>
      </c>
      <c r="F13" s="7">
        <f>IF(D13="Yes", IF(E13="Low", 8, IF(E13="Medium", 16, IF(E13="High", 32,0)))*($I$4*$J$5), 0)</f>
        <v>32000</v>
      </c>
    </row>
    <row r="14" spans="3:10" x14ac:dyDescent="0.25">
      <c r="C14" s="1" t="s">
        <v>7</v>
      </c>
      <c r="D14" s="5" t="s">
        <v>13</v>
      </c>
      <c r="E14" s="5" t="s">
        <v>18</v>
      </c>
      <c r="F14" s="7">
        <f>IF(D14="Yes", IF(E14="Low", 8, IF(E14="Medium", 16, IF(E14="High", 40,0)))*($I$4*J5), 0)</f>
        <v>32000</v>
      </c>
    </row>
    <row r="15" spans="3:10" x14ac:dyDescent="0.25">
      <c r="C15" s="1" t="s">
        <v>3</v>
      </c>
      <c r="D15" s="5" t="s">
        <v>13</v>
      </c>
      <c r="E15" s="5" t="s">
        <v>18</v>
      </c>
      <c r="F15" s="7">
        <f>IF(D15="Yes", IF(E15="Low", 2, IF(E15="Medium", 4, IF(E15="High", 8,0)))*($I$4*$J$5), 0)</f>
        <v>8000</v>
      </c>
    </row>
    <row r="16" spans="3:10" x14ac:dyDescent="0.25">
      <c r="C16" s="1" t="s">
        <v>12</v>
      </c>
      <c r="D16" s="5" t="s">
        <v>13</v>
      </c>
      <c r="E16" s="5" t="s">
        <v>26</v>
      </c>
      <c r="F16" s="7">
        <f>IF(D16="Yes", IF(E16="Low", 8, IF(E16="Medium", 16, IF(E16="High", 32,0)))*($I$4*$J$5), 0)</f>
        <v>64000</v>
      </c>
    </row>
  </sheetData>
  <sortState ref="C4:C16">
    <sortCondition ref="C4"/>
  </sortState>
  <dataValidations count="3">
    <dataValidation type="list" allowBlank="1" showInputMessage="1" showErrorMessage="1" sqref="D4:D16">
      <formula1>"Yes,No"</formula1>
    </dataValidation>
    <dataValidation type="list" allowBlank="1" showInputMessage="1" showErrorMessage="1" sqref="E4:E10 E12:E16">
      <formula1>"Low, Medium, High"</formula1>
    </dataValidation>
    <dataValidation type="list" allowBlank="1" showInputMessage="1" showErrorMessage="1" sqref="I5">
      <formula1>"Not Much, Little Activity, Active, Very Active, Everyone"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Gilman</dc:creator>
  <cp:lastModifiedBy>Jordan Gilman</cp:lastModifiedBy>
  <dcterms:created xsi:type="dcterms:W3CDTF">2016-03-08T19:53:06Z</dcterms:created>
  <dcterms:modified xsi:type="dcterms:W3CDTF">2016-03-08T20:38:53Z</dcterms:modified>
</cp:coreProperties>
</file>